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1840" windowHeight="12540"/>
  </bookViews>
  <sheets>
    <sheet name="19-23级" sheetId="2" r:id="rId1"/>
  </sheets>
  <calcPr calcId="144525"/>
</workbook>
</file>

<file path=xl/calcChain.xml><?xml version="1.0" encoding="utf-8"?>
<calcChain xmlns="http://schemas.openxmlformats.org/spreadsheetml/2006/main">
  <c r="L25" i="2" l="1"/>
  <c r="N25" i="2" s="1"/>
  <c r="O25" i="2" s="1"/>
  <c r="Q25" i="2" s="1"/>
  <c r="L24" i="2"/>
  <c r="N24" i="2" s="1"/>
  <c r="L23" i="2"/>
  <c r="N23" i="2" s="1"/>
  <c r="L22" i="2"/>
  <c r="N22" i="2" s="1"/>
  <c r="L21" i="2"/>
  <c r="N21" i="2" s="1"/>
  <c r="O21" i="2" s="1"/>
  <c r="Q21" i="2" s="1"/>
  <c r="L20" i="2"/>
  <c r="N20" i="2" s="1"/>
  <c r="L37" i="2"/>
  <c r="N37" i="2" s="1"/>
  <c r="O37" i="2" s="1"/>
  <c r="Q37" i="2" s="1"/>
  <c r="L38" i="2"/>
  <c r="L36" i="2"/>
  <c r="N36" i="2" s="1"/>
  <c r="O36" i="2" s="1"/>
  <c r="Q36" i="2" s="1"/>
  <c r="L35" i="2"/>
  <c r="N35" i="2" s="1"/>
  <c r="O35" i="2" s="1"/>
  <c r="Q35" i="2" s="1"/>
  <c r="L34" i="2"/>
  <c r="N34" i="2" s="1"/>
  <c r="O34" i="2" s="1"/>
  <c r="Q34" i="2" s="1"/>
  <c r="R34" i="2" s="1"/>
  <c r="N38" i="2"/>
  <c r="L33" i="2"/>
  <c r="N33" i="2" s="1"/>
  <c r="L32" i="2"/>
  <c r="N32" i="2" s="1"/>
  <c r="O32" i="2" s="1"/>
  <c r="Q32" i="2" s="1"/>
  <c r="R32" i="2" s="1"/>
  <c r="N6" i="2"/>
  <c r="N7" i="2"/>
  <c r="N8" i="2"/>
  <c r="N9" i="2"/>
  <c r="N10" i="2"/>
  <c r="N11" i="2"/>
  <c r="N5" i="2"/>
  <c r="L28" i="2"/>
  <c r="N28" i="2" s="1"/>
  <c r="L29" i="2"/>
  <c r="N29" i="2" s="1"/>
  <c r="L30" i="2"/>
  <c r="L31" i="2"/>
  <c r="N31" i="2" s="1"/>
  <c r="O31" i="2" s="1"/>
  <c r="L27" i="2"/>
  <c r="N27" i="2" s="1"/>
  <c r="L26" i="2"/>
  <c r="N26" i="2" s="1"/>
  <c r="L13" i="2"/>
  <c r="N13" i="2" s="1"/>
  <c r="L12" i="2"/>
  <c r="N12" i="2" s="1"/>
  <c r="L16" i="2"/>
  <c r="N16" i="2" s="1"/>
  <c r="L17" i="2"/>
  <c r="N17" i="2" s="1"/>
  <c r="L18" i="2"/>
  <c r="N18" i="2" s="1"/>
  <c r="L19" i="2"/>
  <c r="N19" i="2" s="1"/>
  <c r="L15" i="2"/>
  <c r="N15" i="2" s="1"/>
  <c r="L14" i="2"/>
  <c r="N14" i="2" s="1"/>
  <c r="O20" i="2" l="1"/>
  <c r="Q20" i="2" s="1"/>
  <c r="R20" i="2" s="1"/>
  <c r="O22" i="2"/>
  <c r="Q22" i="2" s="1"/>
  <c r="R22" i="2" s="1"/>
  <c r="O24" i="2"/>
  <c r="Q24" i="2" s="1"/>
  <c r="R24" i="2" s="1"/>
  <c r="R21" i="2"/>
  <c r="O23" i="2"/>
  <c r="Q23" i="2" s="1"/>
  <c r="R23" i="2" s="1"/>
  <c r="R25" i="2"/>
  <c r="R37" i="2"/>
  <c r="R36" i="2"/>
  <c r="O38" i="2"/>
  <c r="Q38" i="2" s="1"/>
  <c r="R38" i="2" s="1"/>
  <c r="R35" i="2"/>
  <c r="O33" i="2"/>
  <c r="Q33" i="2" s="1"/>
  <c r="R33" i="2" s="1"/>
  <c r="N30" i="2"/>
  <c r="O13" i="2"/>
  <c r="Q13" i="2" s="1"/>
  <c r="R13" i="2" s="1"/>
  <c r="O27" i="2"/>
  <c r="Q27" i="2" s="1"/>
  <c r="R27" i="2" s="1"/>
  <c r="O26" i="2"/>
  <c r="Q26" i="2" s="1"/>
  <c r="R26" i="2" s="1"/>
  <c r="Q31" i="2"/>
  <c r="R31" i="2" s="1"/>
  <c r="O28" i="2"/>
  <c r="Q28" i="2" s="1"/>
  <c r="R28" i="2" s="1"/>
  <c r="O29" i="2"/>
  <c r="Q29" i="2" s="1"/>
  <c r="R29" i="2" s="1"/>
  <c r="O12" i="2"/>
  <c r="Q12" i="2" s="1"/>
  <c r="R12" i="2" s="1"/>
  <c r="O30" i="2" l="1"/>
  <c r="Q30" i="2" s="1"/>
  <c r="R30" i="2" s="1"/>
</calcChain>
</file>

<file path=xl/sharedStrings.xml><?xml version="1.0" encoding="utf-8"?>
<sst xmlns="http://schemas.openxmlformats.org/spreadsheetml/2006/main" count="57" uniqueCount="42">
  <si>
    <t>单位：元</t>
  </si>
  <si>
    <t>年级</t>
  </si>
  <si>
    <t>专业分类</t>
  </si>
  <si>
    <t>教学计划中总学分数</t>
  </si>
  <si>
    <t>免收费学分数</t>
  </si>
  <si>
    <t>学分学费</t>
  </si>
  <si>
    <t>专业学费</t>
  </si>
  <si>
    <t>总学费</t>
  </si>
  <si>
    <t>“思政课”课外实践</t>
  </si>
  <si>
    <t>生涯规划指导</t>
  </si>
  <si>
    <t>课外锻炼</t>
  </si>
  <si>
    <t>认识实习（企业）</t>
  </si>
  <si>
    <t>创新实践</t>
  </si>
  <si>
    <t>收费学分数</t>
  </si>
  <si>
    <t>每学分  收费标准</t>
  </si>
  <si>
    <t>总学分学费</t>
  </si>
  <si>
    <t>每学年专业学费收费标准</t>
  </si>
  <si>
    <t>标准学制</t>
  </si>
  <si>
    <t>总专业学费</t>
  </si>
  <si>
    <t>人文社科类（工程造价、工程管理）</t>
  </si>
  <si>
    <t>人文社科类（经济管理学院）</t>
  </si>
  <si>
    <t>医学、艺术类</t>
  </si>
  <si>
    <t>专转本3+2（软件工程）</t>
  </si>
  <si>
    <t>理工科类（计算机科学与技术、软件工程）</t>
  </si>
  <si>
    <t>理工科类（建筑学）</t>
  </si>
  <si>
    <t>理工科类（除计算机科学与技术、软件工程、建筑学）</t>
  </si>
  <si>
    <t>心理健康指导</t>
    <phoneticPr fontId="1" type="noConversion"/>
  </si>
  <si>
    <t>劳动教育</t>
    <phoneticPr fontId="1" type="noConversion"/>
  </si>
  <si>
    <t>劳动实践</t>
    <phoneticPr fontId="1" type="noConversion"/>
  </si>
  <si>
    <t>理工科类（建筑学）</t>
    <phoneticPr fontId="1" type="noConversion"/>
  </si>
  <si>
    <t>人文社科类（工程造价、工程管理）</t>
    <phoneticPr fontId="1" type="noConversion"/>
  </si>
  <si>
    <t>专转本3+2（机械设计制造及其自动化）</t>
    <phoneticPr fontId="1" type="noConversion"/>
  </si>
  <si>
    <t>人文社科类（工程造价）</t>
    <phoneticPr fontId="1" type="noConversion"/>
  </si>
  <si>
    <t>理工科类（建筑学）</t>
    <phoneticPr fontId="1" type="noConversion"/>
  </si>
  <si>
    <t>医学艺术类（除护理学）</t>
    <phoneticPr fontId="1" type="noConversion"/>
  </si>
  <si>
    <t>医学艺术类（护理学）</t>
    <phoneticPr fontId="1" type="noConversion"/>
  </si>
  <si>
    <t>专转本3+2（物流管理）</t>
    <phoneticPr fontId="1" type="noConversion"/>
  </si>
  <si>
    <t>专转本3+2（电子商务）</t>
    <phoneticPr fontId="1" type="noConversion"/>
  </si>
  <si>
    <t>专转本3+2（软件工程）</t>
    <phoneticPr fontId="1" type="noConversion"/>
  </si>
  <si>
    <t>专转本3+2（电子科学与技术）</t>
    <phoneticPr fontId="1" type="noConversion"/>
  </si>
  <si>
    <t>专转本3+2（化学工程与工艺）</t>
    <phoneticPr fontId="1" type="noConversion"/>
  </si>
  <si>
    <t>东南大学成贤学院2019-2023级学生学分制收费公示表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</si>
</sst>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name val="宋体"/>
      <charset val="134"/>
    </font>
    <font>
      <sz val="9"/>
      <name val="宋体"/>
      <charset val="134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b/>
      <sz val="11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8"/>
  <sheetViews>
    <sheetView tabSelected="1" zoomScale="90" zoomScaleNormal="90" workbookViewId="0">
      <selection activeCell="H26" sqref="H26"/>
    </sheetView>
  </sheetViews>
  <sheetFormatPr defaultRowHeight="14.25" x14ac:dyDescent="0.15"/>
  <cols>
    <col min="1" max="1" width="4.875" style="2" customWidth="1"/>
    <col min="2" max="2" width="53.875" style="2" bestFit="1" customWidth="1"/>
    <col min="3" max="3" width="6.5" style="2" customWidth="1"/>
    <col min="4" max="4" width="7.25" style="2" customWidth="1"/>
    <col min="5" max="5" width="7.75" style="2" customWidth="1"/>
    <col min="6" max="6" width="7.125" style="2" customWidth="1"/>
    <col min="7" max="7" width="6" style="2" customWidth="1"/>
    <col min="8" max="10" width="7" style="2" customWidth="1"/>
    <col min="11" max="11" width="6.375" style="2" customWidth="1"/>
    <col min="12" max="12" width="9.75" style="2" customWidth="1"/>
    <col min="13" max="13" width="9.25" style="2" customWidth="1"/>
    <col min="14" max="14" width="8.875" style="2" customWidth="1"/>
    <col min="15" max="15" width="11" style="2" customWidth="1"/>
    <col min="16" max="16" width="5.625" style="2" customWidth="1"/>
    <col min="17" max="17" width="11.125" style="2" customWidth="1"/>
    <col min="18" max="18" width="10.375" style="2" customWidth="1"/>
    <col min="19" max="16384" width="9" style="2"/>
  </cols>
  <sheetData>
    <row r="1" spans="1:44" ht="30" customHeight="1" x14ac:dyDescent="0.15">
      <c r="A1" s="1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44" ht="1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 t="s">
        <v>0</v>
      </c>
    </row>
    <row r="3" spans="1:44" ht="27" customHeight="1" x14ac:dyDescent="0.15">
      <c r="A3" s="5" t="s">
        <v>1</v>
      </c>
      <c r="B3" s="5" t="s">
        <v>2</v>
      </c>
      <c r="C3" s="6" t="s">
        <v>3</v>
      </c>
      <c r="D3" s="6" t="s">
        <v>4</v>
      </c>
      <c r="E3" s="6"/>
      <c r="F3" s="6"/>
      <c r="G3" s="6"/>
      <c r="H3" s="6"/>
      <c r="I3" s="6"/>
      <c r="J3" s="6"/>
      <c r="K3" s="6"/>
      <c r="L3" s="6" t="s">
        <v>5</v>
      </c>
      <c r="M3" s="6"/>
      <c r="N3" s="6"/>
      <c r="O3" s="6" t="s">
        <v>6</v>
      </c>
      <c r="P3" s="6"/>
      <c r="Q3" s="6"/>
      <c r="R3" s="6" t="s">
        <v>7</v>
      </c>
    </row>
    <row r="4" spans="1:44" ht="45" customHeight="1" x14ac:dyDescent="0.15">
      <c r="A4" s="5"/>
      <c r="B4" s="5"/>
      <c r="C4" s="6"/>
      <c r="D4" s="7" t="s">
        <v>8</v>
      </c>
      <c r="E4" s="7" t="s">
        <v>26</v>
      </c>
      <c r="F4" s="7" t="s">
        <v>9</v>
      </c>
      <c r="G4" s="7" t="s">
        <v>10</v>
      </c>
      <c r="H4" s="7" t="s">
        <v>11</v>
      </c>
      <c r="I4" s="7" t="s">
        <v>27</v>
      </c>
      <c r="J4" s="7" t="s">
        <v>28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  <c r="R4" s="6"/>
    </row>
    <row r="5" spans="1:44" ht="16.5" customHeight="1" x14ac:dyDescent="0.15">
      <c r="A5" s="8">
        <v>2019</v>
      </c>
      <c r="B5" s="9" t="s">
        <v>29</v>
      </c>
      <c r="C5" s="8">
        <v>228</v>
      </c>
      <c r="D5" s="8">
        <v>2</v>
      </c>
      <c r="E5" s="8">
        <v>0.5</v>
      </c>
      <c r="F5" s="8">
        <v>0.5</v>
      </c>
      <c r="G5" s="8">
        <v>1</v>
      </c>
      <c r="H5" s="8">
        <v>0</v>
      </c>
      <c r="I5" s="8">
        <v>0</v>
      </c>
      <c r="J5" s="8">
        <v>0</v>
      </c>
      <c r="K5" s="8">
        <v>2</v>
      </c>
      <c r="L5" s="8">
        <v>222</v>
      </c>
      <c r="M5" s="8">
        <v>150</v>
      </c>
      <c r="N5" s="8">
        <f>L5*M5</f>
        <v>33300</v>
      </c>
      <c r="O5" s="8">
        <v>8340</v>
      </c>
      <c r="P5" s="8">
        <v>5</v>
      </c>
      <c r="Q5" s="8">
        <v>41700</v>
      </c>
      <c r="R5" s="8">
        <v>75000</v>
      </c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spans="1:44" s="8" customFormat="1" x14ac:dyDescent="0.15">
      <c r="A6" s="11">
        <v>2020</v>
      </c>
      <c r="B6" s="12" t="s">
        <v>30</v>
      </c>
      <c r="C6" s="8">
        <v>180</v>
      </c>
      <c r="D6" s="8">
        <v>2</v>
      </c>
      <c r="E6" s="8">
        <v>0.5</v>
      </c>
      <c r="F6" s="8">
        <v>0.5</v>
      </c>
      <c r="G6" s="8">
        <v>1</v>
      </c>
      <c r="H6" s="8">
        <v>0</v>
      </c>
      <c r="I6" s="8">
        <v>0</v>
      </c>
      <c r="J6" s="8">
        <v>0</v>
      </c>
      <c r="K6" s="8">
        <v>2</v>
      </c>
      <c r="L6" s="8">
        <v>174</v>
      </c>
      <c r="M6" s="8">
        <v>150</v>
      </c>
      <c r="N6" s="8">
        <f t="shared" ref="N6:N38" si="0">L6*M6</f>
        <v>26100</v>
      </c>
      <c r="O6" s="8">
        <v>7475</v>
      </c>
      <c r="P6" s="8">
        <v>4</v>
      </c>
      <c r="Q6" s="8">
        <v>29900</v>
      </c>
      <c r="R6" s="8">
        <v>56000</v>
      </c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3"/>
    </row>
    <row r="7" spans="1:44" s="8" customFormat="1" x14ac:dyDescent="0.15">
      <c r="A7" s="11"/>
      <c r="B7" s="12" t="s">
        <v>20</v>
      </c>
      <c r="C7" s="8">
        <v>176</v>
      </c>
      <c r="D7" s="8">
        <v>2</v>
      </c>
      <c r="E7" s="8">
        <v>0.5</v>
      </c>
      <c r="F7" s="8">
        <v>0.5</v>
      </c>
      <c r="G7" s="8">
        <v>1</v>
      </c>
      <c r="H7" s="8">
        <v>0</v>
      </c>
      <c r="I7" s="8">
        <v>0</v>
      </c>
      <c r="J7" s="8">
        <v>0</v>
      </c>
      <c r="K7" s="8">
        <v>2</v>
      </c>
      <c r="L7" s="8">
        <v>170</v>
      </c>
      <c r="M7" s="8">
        <v>150</v>
      </c>
      <c r="N7" s="8">
        <f t="shared" si="0"/>
        <v>25500</v>
      </c>
      <c r="O7" s="8">
        <v>7625</v>
      </c>
      <c r="P7" s="8">
        <v>4</v>
      </c>
      <c r="Q7" s="8">
        <v>30500</v>
      </c>
      <c r="R7" s="8">
        <v>56000</v>
      </c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3"/>
    </row>
    <row r="8" spans="1:44" s="8" customFormat="1" x14ac:dyDescent="0.15">
      <c r="A8" s="11"/>
      <c r="B8" s="12" t="s">
        <v>23</v>
      </c>
      <c r="C8" s="8">
        <v>181</v>
      </c>
      <c r="D8" s="8">
        <v>2</v>
      </c>
      <c r="E8" s="8">
        <v>0.5</v>
      </c>
      <c r="F8" s="8">
        <v>0.5</v>
      </c>
      <c r="G8" s="8">
        <v>1</v>
      </c>
      <c r="H8" s="8">
        <v>1</v>
      </c>
      <c r="I8" s="8">
        <v>0</v>
      </c>
      <c r="J8" s="8">
        <v>0</v>
      </c>
      <c r="K8" s="8">
        <v>2</v>
      </c>
      <c r="L8" s="8">
        <v>174</v>
      </c>
      <c r="M8" s="8">
        <v>150</v>
      </c>
      <c r="N8" s="8">
        <f t="shared" si="0"/>
        <v>26100</v>
      </c>
      <c r="O8" s="8">
        <v>8475</v>
      </c>
      <c r="P8" s="8">
        <v>4</v>
      </c>
      <c r="Q8" s="8">
        <v>33900</v>
      </c>
      <c r="R8" s="8">
        <v>60000</v>
      </c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3"/>
    </row>
    <row r="9" spans="1:44" s="8" customFormat="1" x14ac:dyDescent="0.15">
      <c r="A9" s="11"/>
      <c r="B9" s="9" t="s">
        <v>24</v>
      </c>
      <c r="C9" s="8">
        <v>228</v>
      </c>
      <c r="D9" s="8">
        <v>2</v>
      </c>
      <c r="E9" s="8">
        <v>0.5</v>
      </c>
      <c r="F9" s="8">
        <v>0.5</v>
      </c>
      <c r="G9" s="8">
        <v>1</v>
      </c>
      <c r="H9" s="8">
        <v>0</v>
      </c>
      <c r="I9" s="8">
        <v>0</v>
      </c>
      <c r="J9" s="8">
        <v>0</v>
      </c>
      <c r="K9" s="8">
        <v>2</v>
      </c>
      <c r="L9" s="8">
        <v>222</v>
      </c>
      <c r="M9" s="8">
        <v>150</v>
      </c>
      <c r="N9" s="8">
        <f t="shared" si="0"/>
        <v>33300</v>
      </c>
      <c r="O9" s="8">
        <v>8340</v>
      </c>
      <c r="P9" s="8">
        <v>5</v>
      </c>
      <c r="Q9" s="8">
        <v>41700</v>
      </c>
      <c r="R9" s="8">
        <v>75000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3"/>
    </row>
    <row r="10" spans="1:44" s="8" customFormat="1" x14ac:dyDescent="0.15">
      <c r="A10" s="11"/>
      <c r="B10" s="12" t="s">
        <v>25</v>
      </c>
      <c r="C10" s="8">
        <v>180</v>
      </c>
      <c r="D10" s="8">
        <v>2</v>
      </c>
      <c r="E10" s="8">
        <v>0.5</v>
      </c>
      <c r="F10" s="8">
        <v>0.5</v>
      </c>
      <c r="G10" s="8">
        <v>1</v>
      </c>
      <c r="H10" s="8">
        <v>0</v>
      </c>
      <c r="I10" s="8">
        <v>0</v>
      </c>
      <c r="J10" s="8">
        <v>0</v>
      </c>
      <c r="K10" s="8">
        <v>2</v>
      </c>
      <c r="L10" s="8">
        <v>174</v>
      </c>
      <c r="M10" s="8">
        <v>150</v>
      </c>
      <c r="N10" s="8">
        <f t="shared" si="0"/>
        <v>26100</v>
      </c>
      <c r="O10" s="8">
        <v>8475</v>
      </c>
      <c r="P10" s="8">
        <v>4</v>
      </c>
      <c r="Q10" s="8">
        <v>33900</v>
      </c>
      <c r="R10" s="8">
        <v>60000</v>
      </c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3"/>
    </row>
    <row r="11" spans="1:44" s="15" customFormat="1" x14ac:dyDescent="0.15">
      <c r="A11" s="11"/>
      <c r="B11" s="12" t="s">
        <v>21</v>
      </c>
      <c r="C11" s="8">
        <v>180</v>
      </c>
      <c r="D11" s="8">
        <v>2</v>
      </c>
      <c r="E11" s="8">
        <v>0.5</v>
      </c>
      <c r="F11" s="8">
        <v>0.5</v>
      </c>
      <c r="G11" s="8">
        <v>1</v>
      </c>
      <c r="H11" s="8">
        <v>0</v>
      </c>
      <c r="I11" s="8">
        <v>0</v>
      </c>
      <c r="J11" s="8">
        <v>0</v>
      </c>
      <c r="K11" s="8">
        <v>2</v>
      </c>
      <c r="L11" s="8">
        <v>174</v>
      </c>
      <c r="M11" s="8">
        <v>150</v>
      </c>
      <c r="N11" s="8">
        <f>L11*M11</f>
        <v>26100</v>
      </c>
      <c r="O11" s="8">
        <v>9975</v>
      </c>
      <c r="P11" s="8">
        <v>4</v>
      </c>
      <c r="Q11" s="8">
        <v>39900</v>
      </c>
      <c r="R11" s="8">
        <v>66000</v>
      </c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4"/>
    </row>
    <row r="12" spans="1:44" s="15" customFormat="1" x14ac:dyDescent="0.15">
      <c r="A12" s="11"/>
      <c r="B12" s="12" t="s">
        <v>22</v>
      </c>
      <c r="C12" s="8">
        <v>75.5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f>SUM(C12-D12-E12-F12-G12-H12-K12-I12-J12)</f>
        <v>75.5</v>
      </c>
      <c r="M12" s="8">
        <v>150</v>
      </c>
      <c r="N12" s="8">
        <f>L12*M12</f>
        <v>11325</v>
      </c>
      <c r="O12" s="8">
        <f>(15000*2-N12)/2</f>
        <v>9337.5</v>
      </c>
      <c r="P12" s="8">
        <v>2</v>
      </c>
      <c r="Q12" s="8">
        <f>SUM(O12*P12)</f>
        <v>18675</v>
      </c>
      <c r="R12" s="8">
        <f>SUM(N12+Q12)</f>
        <v>30000</v>
      </c>
      <c r="S12" s="2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4"/>
    </row>
    <row r="13" spans="1:44" s="15" customFormat="1" x14ac:dyDescent="0.15">
      <c r="A13" s="11"/>
      <c r="B13" s="12" t="s">
        <v>31</v>
      </c>
      <c r="C13" s="8">
        <v>77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f>SUM(C13-D13-E13-F13-G13-H13-K13-I13-J13)</f>
        <v>77</v>
      </c>
      <c r="M13" s="8">
        <v>150</v>
      </c>
      <c r="N13" s="8">
        <f>L13*M13</f>
        <v>11550</v>
      </c>
      <c r="O13" s="8">
        <f>(15000*2-N13)/2</f>
        <v>9225</v>
      </c>
      <c r="P13" s="8">
        <v>2</v>
      </c>
      <c r="Q13" s="8">
        <f>SUM(O13*P13)</f>
        <v>18450</v>
      </c>
      <c r="R13" s="8">
        <f>SUM(N13+Q13)</f>
        <v>30000</v>
      </c>
      <c r="S13" s="2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4"/>
    </row>
    <row r="14" spans="1:44" s="10" customFormat="1" x14ac:dyDescent="0.15">
      <c r="A14" s="16">
        <v>2021</v>
      </c>
      <c r="B14" s="12" t="s">
        <v>30</v>
      </c>
      <c r="C14" s="8">
        <v>182</v>
      </c>
      <c r="D14" s="8">
        <v>2</v>
      </c>
      <c r="E14" s="8">
        <v>0.5</v>
      </c>
      <c r="F14" s="8">
        <v>0.5</v>
      </c>
      <c r="G14" s="8">
        <v>1</v>
      </c>
      <c r="H14" s="8">
        <v>0</v>
      </c>
      <c r="I14" s="8">
        <v>0.5</v>
      </c>
      <c r="J14" s="8">
        <v>1.5</v>
      </c>
      <c r="K14" s="8">
        <v>2</v>
      </c>
      <c r="L14" s="8">
        <f t="shared" ref="L14:L31" si="1">SUM(C14-D14-E14-F14-G14-H14-K14-I14-J14)</f>
        <v>174</v>
      </c>
      <c r="M14" s="8">
        <v>150</v>
      </c>
      <c r="N14" s="8">
        <f t="shared" si="0"/>
        <v>26100</v>
      </c>
      <c r="O14" s="8">
        <v>7475</v>
      </c>
      <c r="P14" s="8">
        <v>4</v>
      </c>
      <c r="Q14" s="8">
        <v>29900</v>
      </c>
      <c r="R14" s="8">
        <v>56000</v>
      </c>
    </row>
    <row r="15" spans="1:44" s="10" customFormat="1" x14ac:dyDescent="0.15">
      <c r="A15" s="17"/>
      <c r="B15" s="12" t="s">
        <v>20</v>
      </c>
      <c r="C15" s="8">
        <v>178</v>
      </c>
      <c r="D15" s="8">
        <v>2</v>
      </c>
      <c r="E15" s="8">
        <v>0.5</v>
      </c>
      <c r="F15" s="8">
        <v>0.5</v>
      </c>
      <c r="G15" s="8">
        <v>1</v>
      </c>
      <c r="H15" s="8">
        <v>0</v>
      </c>
      <c r="I15" s="8">
        <v>0.5</v>
      </c>
      <c r="J15" s="8">
        <v>1.5</v>
      </c>
      <c r="K15" s="8">
        <v>2</v>
      </c>
      <c r="L15" s="8">
        <f t="shared" si="1"/>
        <v>170</v>
      </c>
      <c r="M15" s="8">
        <v>150</v>
      </c>
      <c r="N15" s="8">
        <f t="shared" si="0"/>
        <v>25500</v>
      </c>
      <c r="O15" s="8">
        <v>7625</v>
      </c>
      <c r="P15" s="8">
        <v>4</v>
      </c>
      <c r="Q15" s="8">
        <v>30500</v>
      </c>
      <c r="R15" s="8">
        <v>56000</v>
      </c>
    </row>
    <row r="16" spans="1:44" s="10" customFormat="1" x14ac:dyDescent="0.15">
      <c r="A16" s="17"/>
      <c r="B16" s="12" t="s">
        <v>23</v>
      </c>
      <c r="C16" s="8">
        <v>183</v>
      </c>
      <c r="D16" s="8">
        <v>2</v>
      </c>
      <c r="E16" s="8">
        <v>0.5</v>
      </c>
      <c r="F16" s="8">
        <v>0.5</v>
      </c>
      <c r="G16" s="8">
        <v>1</v>
      </c>
      <c r="H16" s="8">
        <v>1</v>
      </c>
      <c r="I16" s="8">
        <v>0.5</v>
      </c>
      <c r="J16" s="8">
        <v>1.5</v>
      </c>
      <c r="K16" s="8">
        <v>2</v>
      </c>
      <c r="L16" s="8">
        <f t="shared" si="1"/>
        <v>174</v>
      </c>
      <c r="M16" s="8">
        <v>150</v>
      </c>
      <c r="N16" s="8">
        <f t="shared" si="0"/>
        <v>26100</v>
      </c>
      <c r="O16" s="8">
        <v>8475</v>
      </c>
      <c r="P16" s="8">
        <v>4</v>
      </c>
      <c r="Q16" s="8">
        <v>33900</v>
      </c>
      <c r="R16" s="8">
        <v>60000</v>
      </c>
    </row>
    <row r="17" spans="1:43" x14ac:dyDescent="0.15">
      <c r="A17" s="17"/>
      <c r="B17" s="9" t="s">
        <v>24</v>
      </c>
      <c r="C17" s="8">
        <v>230</v>
      </c>
      <c r="D17" s="8">
        <v>2</v>
      </c>
      <c r="E17" s="8">
        <v>0.5</v>
      </c>
      <c r="F17" s="8">
        <v>0.5</v>
      </c>
      <c r="G17" s="8">
        <v>1</v>
      </c>
      <c r="H17" s="8">
        <v>0</v>
      </c>
      <c r="I17" s="8">
        <v>0.5</v>
      </c>
      <c r="J17" s="8">
        <v>1.5</v>
      </c>
      <c r="K17" s="8">
        <v>2</v>
      </c>
      <c r="L17" s="8">
        <f t="shared" si="1"/>
        <v>222</v>
      </c>
      <c r="M17" s="8">
        <v>150</v>
      </c>
      <c r="N17" s="8">
        <f t="shared" si="0"/>
        <v>33300</v>
      </c>
      <c r="O17" s="8">
        <v>8340</v>
      </c>
      <c r="P17" s="8">
        <v>5</v>
      </c>
      <c r="Q17" s="8">
        <v>41700</v>
      </c>
      <c r="R17" s="8">
        <v>75000</v>
      </c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</row>
    <row r="18" spans="1:43" x14ac:dyDescent="0.15">
      <c r="A18" s="17"/>
      <c r="B18" s="12" t="s">
        <v>25</v>
      </c>
      <c r="C18" s="8">
        <v>182</v>
      </c>
      <c r="D18" s="8">
        <v>2</v>
      </c>
      <c r="E18" s="8">
        <v>0.5</v>
      </c>
      <c r="F18" s="8">
        <v>0.5</v>
      </c>
      <c r="G18" s="8">
        <v>1</v>
      </c>
      <c r="H18" s="8">
        <v>0</v>
      </c>
      <c r="I18" s="8">
        <v>0.5</v>
      </c>
      <c r="J18" s="8">
        <v>1.5</v>
      </c>
      <c r="K18" s="8">
        <v>2</v>
      </c>
      <c r="L18" s="8">
        <f t="shared" si="1"/>
        <v>174</v>
      </c>
      <c r="M18" s="8">
        <v>150</v>
      </c>
      <c r="N18" s="8">
        <f t="shared" si="0"/>
        <v>26100</v>
      </c>
      <c r="O18" s="8">
        <v>8475</v>
      </c>
      <c r="P18" s="8">
        <v>4</v>
      </c>
      <c r="Q18" s="8">
        <v>33900</v>
      </c>
      <c r="R18" s="8">
        <v>60000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43" x14ac:dyDescent="0.15">
      <c r="A19" s="17"/>
      <c r="B19" s="12" t="s">
        <v>21</v>
      </c>
      <c r="C19" s="8">
        <v>182</v>
      </c>
      <c r="D19" s="8">
        <v>2</v>
      </c>
      <c r="E19" s="8">
        <v>0.5</v>
      </c>
      <c r="F19" s="8">
        <v>0.5</v>
      </c>
      <c r="G19" s="8">
        <v>1</v>
      </c>
      <c r="H19" s="8">
        <v>0</v>
      </c>
      <c r="I19" s="8">
        <v>0.5</v>
      </c>
      <c r="J19" s="8">
        <v>1.5</v>
      </c>
      <c r="K19" s="8">
        <v>2</v>
      </c>
      <c r="L19" s="8">
        <f t="shared" si="1"/>
        <v>174</v>
      </c>
      <c r="M19" s="8">
        <v>150</v>
      </c>
      <c r="N19" s="8">
        <f t="shared" si="0"/>
        <v>26100</v>
      </c>
      <c r="O19" s="8">
        <v>9975</v>
      </c>
      <c r="P19" s="8">
        <v>4</v>
      </c>
      <c r="Q19" s="8">
        <v>39900</v>
      </c>
      <c r="R19" s="8">
        <v>66000</v>
      </c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</row>
    <row r="20" spans="1:43" ht="16.5" customHeight="1" x14ac:dyDescent="0.15">
      <c r="A20" s="17"/>
      <c r="B20" s="12" t="s">
        <v>36</v>
      </c>
      <c r="C20" s="8">
        <v>71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f t="shared" si="1"/>
        <v>71</v>
      </c>
      <c r="M20" s="8">
        <v>150</v>
      </c>
      <c r="N20" s="8">
        <f t="shared" ref="N20:N25" si="2">L20*M20</f>
        <v>10650</v>
      </c>
      <c r="O20" s="8">
        <f>(14000*P20-N20)/P20</f>
        <v>8675</v>
      </c>
      <c r="P20" s="8">
        <v>2</v>
      </c>
      <c r="Q20" s="8">
        <f t="shared" ref="Q20:Q25" si="3">SUM(O20*P20)</f>
        <v>17350</v>
      </c>
      <c r="R20" s="8">
        <f t="shared" ref="R20:R25" si="4">SUM(N20+Q20)</f>
        <v>28000</v>
      </c>
    </row>
    <row r="21" spans="1:43" ht="16.5" customHeight="1" x14ac:dyDescent="0.15">
      <c r="A21" s="17"/>
      <c r="B21" s="12" t="s">
        <v>37</v>
      </c>
      <c r="C21" s="8">
        <v>77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f t="shared" si="1"/>
        <v>77</v>
      </c>
      <c r="M21" s="8">
        <v>150</v>
      </c>
      <c r="N21" s="8">
        <f t="shared" si="2"/>
        <v>11550</v>
      </c>
      <c r="O21" s="8">
        <f>(14000*P21-N21)/P21</f>
        <v>8225</v>
      </c>
      <c r="P21" s="8">
        <v>2</v>
      </c>
      <c r="Q21" s="8">
        <f t="shared" si="3"/>
        <v>16450</v>
      </c>
      <c r="R21" s="8">
        <f t="shared" si="4"/>
        <v>28000</v>
      </c>
    </row>
    <row r="22" spans="1:43" ht="16.5" customHeight="1" x14ac:dyDescent="0.15">
      <c r="A22" s="17"/>
      <c r="B22" s="12" t="s">
        <v>38</v>
      </c>
      <c r="C22" s="8">
        <v>75.5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f t="shared" si="1"/>
        <v>75.5</v>
      </c>
      <c r="M22" s="8">
        <v>150</v>
      </c>
      <c r="N22" s="8">
        <f t="shared" si="2"/>
        <v>11325</v>
      </c>
      <c r="O22" s="8">
        <f>(15000*P22-N22)/P22</f>
        <v>9337.5</v>
      </c>
      <c r="P22" s="8">
        <v>2</v>
      </c>
      <c r="Q22" s="8">
        <f t="shared" si="3"/>
        <v>18675</v>
      </c>
      <c r="R22" s="8">
        <f t="shared" si="4"/>
        <v>30000</v>
      </c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</row>
    <row r="23" spans="1:43" ht="16.5" customHeight="1" x14ac:dyDescent="0.15">
      <c r="A23" s="17"/>
      <c r="B23" s="12" t="s">
        <v>39</v>
      </c>
      <c r="C23" s="8">
        <v>68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f t="shared" si="1"/>
        <v>68</v>
      </c>
      <c r="M23" s="8">
        <v>150</v>
      </c>
      <c r="N23" s="8">
        <f t="shared" si="2"/>
        <v>10200</v>
      </c>
      <c r="O23" s="8">
        <f t="shared" ref="O23:O25" si="5">(15000*P23-N23)/P23</f>
        <v>9900</v>
      </c>
      <c r="P23" s="8">
        <v>2</v>
      </c>
      <c r="Q23" s="8">
        <f t="shared" si="3"/>
        <v>19800</v>
      </c>
      <c r="R23" s="8">
        <f t="shared" si="4"/>
        <v>30000</v>
      </c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</row>
    <row r="24" spans="1:43" ht="16.5" customHeight="1" x14ac:dyDescent="0.15">
      <c r="A24" s="17"/>
      <c r="B24" s="12" t="s">
        <v>40</v>
      </c>
      <c r="C24" s="8">
        <v>65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f t="shared" si="1"/>
        <v>65</v>
      </c>
      <c r="M24" s="8">
        <v>150</v>
      </c>
      <c r="N24" s="8">
        <f t="shared" si="2"/>
        <v>9750</v>
      </c>
      <c r="O24" s="8">
        <f t="shared" si="5"/>
        <v>10125</v>
      </c>
      <c r="P24" s="8">
        <v>2</v>
      </c>
      <c r="Q24" s="8">
        <f t="shared" si="3"/>
        <v>20250</v>
      </c>
      <c r="R24" s="8">
        <f t="shared" si="4"/>
        <v>30000</v>
      </c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</row>
    <row r="25" spans="1:43" ht="16.5" customHeight="1" x14ac:dyDescent="0.15">
      <c r="A25" s="18"/>
      <c r="B25" s="12" t="s">
        <v>31</v>
      </c>
      <c r="C25" s="8">
        <v>75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f t="shared" si="1"/>
        <v>75</v>
      </c>
      <c r="M25" s="8">
        <v>150</v>
      </c>
      <c r="N25" s="8">
        <f t="shared" si="2"/>
        <v>11250</v>
      </c>
      <c r="O25" s="8">
        <f t="shared" si="5"/>
        <v>9375</v>
      </c>
      <c r="P25" s="8">
        <v>2</v>
      </c>
      <c r="Q25" s="8">
        <f t="shared" si="3"/>
        <v>18750</v>
      </c>
      <c r="R25" s="8">
        <f t="shared" si="4"/>
        <v>30000</v>
      </c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</row>
    <row r="26" spans="1:43" ht="13.5" customHeight="1" x14ac:dyDescent="0.15">
      <c r="A26" s="11">
        <v>2022</v>
      </c>
      <c r="B26" s="12" t="s">
        <v>19</v>
      </c>
      <c r="C26" s="8">
        <v>183</v>
      </c>
      <c r="D26" s="8">
        <v>2</v>
      </c>
      <c r="E26" s="8">
        <v>0.5</v>
      </c>
      <c r="F26" s="8">
        <v>0.5</v>
      </c>
      <c r="G26" s="8">
        <v>1</v>
      </c>
      <c r="H26" s="8">
        <v>0</v>
      </c>
      <c r="I26" s="8">
        <v>0.5</v>
      </c>
      <c r="J26" s="8">
        <v>1.5</v>
      </c>
      <c r="K26" s="8">
        <v>2</v>
      </c>
      <c r="L26" s="8">
        <f t="shared" si="1"/>
        <v>175</v>
      </c>
      <c r="M26" s="8">
        <v>150</v>
      </c>
      <c r="N26" s="8">
        <f t="shared" si="0"/>
        <v>26250</v>
      </c>
      <c r="O26" s="8">
        <f>(14000*P26-N26)/P26</f>
        <v>7437.5</v>
      </c>
      <c r="P26" s="8">
        <v>4</v>
      </c>
      <c r="Q26" s="8">
        <f t="shared" ref="Q26:Q38" si="6">SUM(O26*P26)</f>
        <v>29750</v>
      </c>
      <c r="R26" s="8">
        <f t="shared" ref="R26:R38" si="7">SUM(N26+Q26)</f>
        <v>56000</v>
      </c>
    </row>
    <row r="27" spans="1:43" x14ac:dyDescent="0.15">
      <c r="A27" s="11"/>
      <c r="B27" s="12" t="s">
        <v>20</v>
      </c>
      <c r="C27" s="8">
        <v>179</v>
      </c>
      <c r="D27" s="8">
        <v>2</v>
      </c>
      <c r="E27" s="8">
        <v>0.5</v>
      </c>
      <c r="F27" s="8">
        <v>0.5</v>
      </c>
      <c r="G27" s="8">
        <v>1</v>
      </c>
      <c r="H27" s="8">
        <v>0</v>
      </c>
      <c r="I27" s="8">
        <v>0.5</v>
      </c>
      <c r="J27" s="8">
        <v>1.5</v>
      </c>
      <c r="K27" s="8">
        <v>2</v>
      </c>
      <c r="L27" s="8">
        <f t="shared" si="1"/>
        <v>171</v>
      </c>
      <c r="M27" s="8">
        <v>150</v>
      </c>
      <c r="N27" s="8">
        <f t="shared" si="0"/>
        <v>25650</v>
      </c>
      <c r="O27" s="8">
        <f>(14000*P27-N27)/P27</f>
        <v>7587.5</v>
      </c>
      <c r="P27" s="8">
        <v>4</v>
      </c>
      <c r="Q27" s="8">
        <f t="shared" si="6"/>
        <v>30350</v>
      </c>
      <c r="R27" s="8">
        <f t="shared" si="7"/>
        <v>56000</v>
      </c>
    </row>
    <row r="28" spans="1:43" x14ac:dyDescent="0.15">
      <c r="A28" s="11"/>
      <c r="B28" s="12" t="s">
        <v>23</v>
      </c>
      <c r="C28" s="8">
        <v>184</v>
      </c>
      <c r="D28" s="8">
        <v>2</v>
      </c>
      <c r="E28" s="8">
        <v>0.5</v>
      </c>
      <c r="F28" s="8">
        <v>0.5</v>
      </c>
      <c r="G28" s="8">
        <v>1</v>
      </c>
      <c r="H28" s="8">
        <v>1</v>
      </c>
      <c r="I28" s="8">
        <v>0.5</v>
      </c>
      <c r="J28" s="8">
        <v>1.5</v>
      </c>
      <c r="K28" s="8">
        <v>2</v>
      </c>
      <c r="L28" s="8">
        <f t="shared" si="1"/>
        <v>175</v>
      </c>
      <c r="M28" s="8">
        <v>150</v>
      </c>
      <c r="N28" s="8">
        <f t="shared" si="0"/>
        <v>26250</v>
      </c>
      <c r="O28" s="8">
        <f>(15000*P28-N28)/P28</f>
        <v>8437.5</v>
      </c>
      <c r="P28" s="8">
        <v>4</v>
      </c>
      <c r="Q28" s="8">
        <f t="shared" si="6"/>
        <v>33750</v>
      </c>
      <c r="R28" s="8">
        <f t="shared" si="7"/>
        <v>60000</v>
      </c>
    </row>
    <row r="29" spans="1:43" x14ac:dyDescent="0.15">
      <c r="A29" s="11"/>
      <c r="B29" s="12" t="s">
        <v>24</v>
      </c>
      <c r="C29" s="8">
        <v>231</v>
      </c>
      <c r="D29" s="8">
        <v>2</v>
      </c>
      <c r="E29" s="8">
        <v>0.5</v>
      </c>
      <c r="F29" s="8">
        <v>0.5</v>
      </c>
      <c r="G29" s="8">
        <v>1</v>
      </c>
      <c r="H29" s="8">
        <v>0</v>
      </c>
      <c r="I29" s="8">
        <v>0.5</v>
      </c>
      <c r="J29" s="8">
        <v>1.5</v>
      </c>
      <c r="K29" s="8">
        <v>2</v>
      </c>
      <c r="L29" s="8">
        <f t="shared" si="1"/>
        <v>223</v>
      </c>
      <c r="M29" s="8">
        <v>150</v>
      </c>
      <c r="N29" s="8">
        <f t="shared" si="0"/>
        <v>33450</v>
      </c>
      <c r="O29" s="8">
        <f>(15000*P29-N29)/P29</f>
        <v>8310</v>
      </c>
      <c r="P29" s="8">
        <v>5</v>
      </c>
      <c r="Q29" s="8">
        <f t="shared" si="6"/>
        <v>41550</v>
      </c>
      <c r="R29" s="8">
        <f t="shared" si="7"/>
        <v>75000</v>
      </c>
    </row>
    <row r="30" spans="1:43" x14ac:dyDescent="0.15">
      <c r="A30" s="11"/>
      <c r="B30" s="12" t="s">
        <v>25</v>
      </c>
      <c r="C30" s="8">
        <v>183</v>
      </c>
      <c r="D30" s="8">
        <v>2</v>
      </c>
      <c r="E30" s="8">
        <v>0.5</v>
      </c>
      <c r="F30" s="8">
        <v>0.5</v>
      </c>
      <c r="G30" s="8">
        <v>1</v>
      </c>
      <c r="H30" s="8">
        <v>0</v>
      </c>
      <c r="I30" s="8">
        <v>0.5</v>
      </c>
      <c r="J30" s="8">
        <v>1.5</v>
      </c>
      <c r="K30" s="8">
        <v>2</v>
      </c>
      <c r="L30" s="8">
        <f t="shared" si="1"/>
        <v>175</v>
      </c>
      <c r="M30" s="8">
        <v>150</v>
      </c>
      <c r="N30" s="8">
        <f t="shared" si="0"/>
        <v>26250</v>
      </c>
      <c r="O30" s="8">
        <f>(15000*P30-N30)/P30</f>
        <v>8437.5</v>
      </c>
      <c r="P30" s="8">
        <v>4</v>
      </c>
      <c r="Q30" s="8">
        <f t="shared" si="6"/>
        <v>33750</v>
      </c>
      <c r="R30" s="8">
        <f t="shared" si="7"/>
        <v>60000</v>
      </c>
    </row>
    <row r="31" spans="1:43" x14ac:dyDescent="0.15">
      <c r="A31" s="11"/>
      <c r="B31" s="12" t="s">
        <v>21</v>
      </c>
      <c r="C31" s="8">
        <v>183</v>
      </c>
      <c r="D31" s="8">
        <v>2</v>
      </c>
      <c r="E31" s="8">
        <v>0.5</v>
      </c>
      <c r="F31" s="8">
        <v>0.5</v>
      </c>
      <c r="G31" s="8">
        <v>1</v>
      </c>
      <c r="H31" s="8">
        <v>0</v>
      </c>
      <c r="I31" s="8">
        <v>0.5</v>
      </c>
      <c r="J31" s="8">
        <v>1.5</v>
      </c>
      <c r="K31" s="8">
        <v>2</v>
      </c>
      <c r="L31" s="8">
        <f t="shared" si="1"/>
        <v>175</v>
      </c>
      <c r="M31" s="8">
        <v>150</v>
      </c>
      <c r="N31" s="8">
        <f t="shared" si="0"/>
        <v>26250</v>
      </c>
      <c r="O31" s="8">
        <f>(16500*P31-N31)/P31</f>
        <v>9937.5</v>
      </c>
      <c r="P31" s="8">
        <v>4</v>
      </c>
      <c r="Q31" s="8">
        <f t="shared" si="6"/>
        <v>39750</v>
      </c>
      <c r="R31" s="8">
        <f t="shared" si="7"/>
        <v>66000</v>
      </c>
    </row>
    <row r="32" spans="1:43" ht="16.5" customHeight="1" x14ac:dyDescent="0.15">
      <c r="A32" s="11">
        <v>2023</v>
      </c>
      <c r="B32" s="12" t="s">
        <v>32</v>
      </c>
      <c r="C32" s="8">
        <v>185</v>
      </c>
      <c r="D32" s="8">
        <v>2</v>
      </c>
      <c r="E32" s="8">
        <v>0.5</v>
      </c>
      <c r="F32" s="8">
        <v>0.5</v>
      </c>
      <c r="G32" s="8">
        <v>1</v>
      </c>
      <c r="H32" s="8">
        <v>0</v>
      </c>
      <c r="I32" s="8">
        <v>0.5</v>
      </c>
      <c r="J32" s="8">
        <v>1.5</v>
      </c>
      <c r="K32" s="8">
        <v>2</v>
      </c>
      <c r="L32" s="8">
        <f t="shared" ref="L32:L38" si="8">SUM(C32-D32-E32-F32-G32-H32-K32-I32-J32)</f>
        <v>177</v>
      </c>
      <c r="M32" s="8">
        <v>150</v>
      </c>
      <c r="N32" s="8">
        <f t="shared" si="0"/>
        <v>26550</v>
      </c>
      <c r="O32" s="8">
        <f>(14000*P32-N32)/P32</f>
        <v>7362.5</v>
      </c>
      <c r="P32" s="8">
        <v>4</v>
      </c>
      <c r="Q32" s="8">
        <f t="shared" si="6"/>
        <v>29450</v>
      </c>
      <c r="R32" s="8">
        <f t="shared" si="7"/>
        <v>56000</v>
      </c>
    </row>
    <row r="33" spans="1:18" ht="16.5" customHeight="1" x14ac:dyDescent="0.15">
      <c r="A33" s="11"/>
      <c r="B33" s="12" t="s">
        <v>20</v>
      </c>
      <c r="C33" s="8">
        <v>181</v>
      </c>
      <c r="D33" s="8">
        <v>2</v>
      </c>
      <c r="E33" s="8">
        <v>0.5</v>
      </c>
      <c r="F33" s="8">
        <v>0.5</v>
      </c>
      <c r="G33" s="8">
        <v>1</v>
      </c>
      <c r="H33" s="8">
        <v>0</v>
      </c>
      <c r="I33" s="8">
        <v>0.5</v>
      </c>
      <c r="J33" s="8">
        <v>1.5</v>
      </c>
      <c r="K33" s="8">
        <v>2</v>
      </c>
      <c r="L33" s="8">
        <f t="shared" si="8"/>
        <v>173</v>
      </c>
      <c r="M33" s="8">
        <v>150</v>
      </c>
      <c r="N33" s="8">
        <f t="shared" si="0"/>
        <v>25950</v>
      </c>
      <c r="O33" s="8">
        <f>(14000*P33-N33)/P33</f>
        <v>7512.5</v>
      </c>
      <c r="P33" s="8">
        <v>4</v>
      </c>
      <c r="Q33" s="8">
        <f t="shared" si="6"/>
        <v>30050</v>
      </c>
      <c r="R33" s="8">
        <f t="shared" si="7"/>
        <v>56000</v>
      </c>
    </row>
    <row r="34" spans="1:18" ht="16.5" customHeight="1" x14ac:dyDescent="0.15">
      <c r="A34" s="11"/>
      <c r="B34" s="12" t="s">
        <v>23</v>
      </c>
      <c r="C34" s="8">
        <v>186</v>
      </c>
      <c r="D34" s="8">
        <v>2</v>
      </c>
      <c r="E34" s="8">
        <v>0.5</v>
      </c>
      <c r="F34" s="8">
        <v>0.5</v>
      </c>
      <c r="G34" s="8">
        <v>1</v>
      </c>
      <c r="H34" s="8">
        <v>1</v>
      </c>
      <c r="I34" s="8">
        <v>0.5</v>
      </c>
      <c r="J34" s="8">
        <v>1.5</v>
      </c>
      <c r="K34" s="8">
        <v>2</v>
      </c>
      <c r="L34" s="8">
        <f t="shared" si="8"/>
        <v>177</v>
      </c>
      <c r="M34" s="8">
        <v>150</v>
      </c>
      <c r="N34" s="8">
        <f t="shared" si="0"/>
        <v>26550</v>
      </c>
      <c r="O34" s="8">
        <f>(15000*P34-N34)/P34</f>
        <v>8362.5</v>
      </c>
      <c r="P34" s="8">
        <v>4</v>
      </c>
      <c r="Q34" s="8">
        <f t="shared" si="6"/>
        <v>33450</v>
      </c>
      <c r="R34" s="8">
        <f t="shared" si="7"/>
        <v>60000</v>
      </c>
    </row>
    <row r="35" spans="1:18" ht="16.5" customHeight="1" x14ac:dyDescent="0.15">
      <c r="A35" s="11"/>
      <c r="B35" s="9" t="s">
        <v>25</v>
      </c>
      <c r="C35" s="8">
        <v>185</v>
      </c>
      <c r="D35" s="8">
        <v>2</v>
      </c>
      <c r="E35" s="8">
        <v>0.5</v>
      </c>
      <c r="F35" s="8">
        <v>0.5</v>
      </c>
      <c r="G35" s="8">
        <v>1</v>
      </c>
      <c r="H35" s="8">
        <v>0</v>
      </c>
      <c r="I35" s="8">
        <v>0.5</v>
      </c>
      <c r="J35" s="8">
        <v>1.5</v>
      </c>
      <c r="K35" s="8">
        <v>2</v>
      </c>
      <c r="L35" s="8">
        <f t="shared" si="8"/>
        <v>177</v>
      </c>
      <c r="M35" s="8">
        <v>150</v>
      </c>
      <c r="N35" s="8">
        <f t="shared" si="0"/>
        <v>26550</v>
      </c>
      <c r="O35" s="8">
        <f>(15000*P35-N35)/P35</f>
        <v>8362.5</v>
      </c>
      <c r="P35" s="8">
        <v>4</v>
      </c>
      <c r="Q35" s="8">
        <f t="shared" si="6"/>
        <v>33450</v>
      </c>
      <c r="R35" s="8">
        <f t="shared" si="7"/>
        <v>60000</v>
      </c>
    </row>
    <row r="36" spans="1:18" ht="16.5" customHeight="1" x14ac:dyDescent="0.15">
      <c r="A36" s="11"/>
      <c r="B36" s="12" t="s">
        <v>33</v>
      </c>
      <c r="C36" s="8">
        <v>228</v>
      </c>
      <c r="D36" s="8">
        <v>2</v>
      </c>
      <c r="E36" s="8">
        <v>0.5</v>
      </c>
      <c r="F36" s="8">
        <v>0.5</v>
      </c>
      <c r="G36" s="8">
        <v>1</v>
      </c>
      <c r="H36" s="8">
        <v>0</v>
      </c>
      <c r="I36" s="8">
        <v>0.5</v>
      </c>
      <c r="J36" s="8">
        <v>1.5</v>
      </c>
      <c r="K36" s="8">
        <v>2</v>
      </c>
      <c r="L36" s="8">
        <f t="shared" si="8"/>
        <v>220</v>
      </c>
      <c r="M36" s="8">
        <v>150</v>
      </c>
      <c r="N36" s="8">
        <f t="shared" si="0"/>
        <v>33000</v>
      </c>
      <c r="O36" s="8">
        <f>(15000*P36-N36)/P36</f>
        <v>8400</v>
      </c>
      <c r="P36" s="8">
        <v>5</v>
      </c>
      <c r="Q36" s="8">
        <f t="shared" si="6"/>
        <v>42000</v>
      </c>
      <c r="R36" s="8">
        <f t="shared" si="7"/>
        <v>75000</v>
      </c>
    </row>
    <row r="37" spans="1:18" ht="16.5" customHeight="1" x14ac:dyDescent="0.15">
      <c r="A37" s="11"/>
      <c r="B37" s="12" t="s">
        <v>35</v>
      </c>
      <c r="C37" s="8">
        <v>182</v>
      </c>
      <c r="D37" s="8">
        <v>2</v>
      </c>
      <c r="E37" s="8">
        <v>0.5</v>
      </c>
      <c r="F37" s="8">
        <v>0.5</v>
      </c>
      <c r="G37" s="8">
        <v>1</v>
      </c>
      <c r="H37" s="8">
        <v>0</v>
      </c>
      <c r="I37" s="8">
        <v>0.5</v>
      </c>
      <c r="J37" s="8">
        <v>1.5</v>
      </c>
      <c r="K37" s="8">
        <v>2</v>
      </c>
      <c r="L37" s="8">
        <f>SUM(C37-D37-E37-F37-G37-H37-K37-I37-J37)</f>
        <v>174</v>
      </c>
      <c r="M37" s="8">
        <v>150</v>
      </c>
      <c r="N37" s="8">
        <f>L37*M37</f>
        <v>26100</v>
      </c>
      <c r="O37" s="8">
        <f t="shared" ref="O37" si="9">(16500*P37-N37)/P37</f>
        <v>9975</v>
      </c>
      <c r="P37" s="8">
        <v>4</v>
      </c>
      <c r="Q37" s="8">
        <f>SUM(O37*P37)</f>
        <v>39900</v>
      </c>
      <c r="R37" s="8">
        <f>SUM(N37+Q37)</f>
        <v>66000</v>
      </c>
    </row>
    <row r="38" spans="1:18" ht="16.5" customHeight="1" x14ac:dyDescent="0.15">
      <c r="A38" s="11"/>
      <c r="B38" s="12" t="s">
        <v>34</v>
      </c>
      <c r="C38" s="8">
        <v>185</v>
      </c>
      <c r="D38" s="8">
        <v>2</v>
      </c>
      <c r="E38" s="8">
        <v>0.5</v>
      </c>
      <c r="F38" s="8">
        <v>0.5</v>
      </c>
      <c r="G38" s="8">
        <v>1</v>
      </c>
      <c r="H38" s="8">
        <v>0</v>
      </c>
      <c r="I38" s="8">
        <v>0.5</v>
      </c>
      <c r="J38" s="8">
        <v>1.5</v>
      </c>
      <c r="K38" s="8">
        <v>2</v>
      </c>
      <c r="L38" s="8">
        <f t="shared" si="8"/>
        <v>177</v>
      </c>
      <c r="M38" s="8">
        <v>150</v>
      </c>
      <c r="N38" s="8">
        <f t="shared" si="0"/>
        <v>26550</v>
      </c>
      <c r="O38" s="8">
        <f>(16500*P38-N38)/P38</f>
        <v>9862.5</v>
      </c>
      <c r="P38" s="8">
        <v>4</v>
      </c>
      <c r="Q38" s="8">
        <f t="shared" si="6"/>
        <v>39450</v>
      </c>
      <c r="R38" s="8">
        <f t="shared" si="7"/>
        <v>66000</v>
      </c>
    </row>
  </sheetData>
  <mergeCells count="12">
    <mergeCell ref="A32:A38"/>
    <mergeCell ref="A6:A13"/>
    <mergeCell ref="B3:B4"/>
    <mergeCell ref="C3:C4"/>
    <mergeCell ref="A26:A31"/>
    <mergeCell ref="R3:R4"/>
    <mergeCell ref="A14:A25"/>
    <mergeCell ref="A1:R1"/>
    <mergeCell ref="D3:K3"/>
    <mergeCell ref="L3:N3"/>
    <mergeCell ref="O3:Q3"/>
    <mergeCell ref="A3:A4"/>
  </mergeCells>
  <phoneticPr fontId="1" type="noConversion"/>
  <printOptions horizontalCentered="1"/>
  <pageMargins left="0.47244094488188981" right="0.41" top="0.98425196850393715" bottom="0.98425196850393715" header="0.51181102362204722" footer="0.51181102362204722"/>
  <pageSetup paperSize="9" scale="80" orientation="landscape" verticalDpi="180" r:id="rId1"/>
  <headerFooter alignWithMargins="0"/>
  <ignoredErrors>
    <ignoredError sqref="O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19-23级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2014-06-06T06:49:59Z</cp:lastPrinted>
  <dcterms:created xsi:type="dcterms:W3CDTF">2014-05-23T06:17:53Z</dcterms:created>
  <dcterms:modified xsi:type="dcterms:W3CDTF">2023-08-28T02:55:03Z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